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630" yWindow="1905" windowWidth="11460" windowHeight="11640"/>
  </bookViews>
  <sheets>
    <sheet name="Priority Model" sheetId="1" r:id="rId1"/>
    <sheet name="Mandatory Codes" sheetId="2" r:id="rId2"/>
  </sheets>
  <calcPr calcId="145621"/>
</workbook>
</file>

<file path=xl/calcChain.xml><?xml version="1.0" encoding="utf-8"?>
<calcChain xmlns="http://schemas.openxmlformats.org/spreadsheetml/2006/main">
  <c r="F54" i="1" l="1"/>
  <c r="F53" i="1"/>
  <c r="F52" i="1"/>
  <c r="F49" i="1"/>
  <c r="F48" i="1"/>
  <c r="F47" i="1"/>
  <c r="F46" i="1"/>
  <c r="F50" i="1"/>
  <c r="F44" i="1"/>
  <c r="F43" i="1"/>
  <c r="F42" i="1"/>
  <c r="F41" i="1"/>
  <c r="F38" i="1"/>
  <c r="F37" i="1"/>
  <c r="F36" i="1"/>
  <c r="F34" i="1"/>
  <c r="F33" i="1"/>
  <c r="F32" i="1"/>
  <c r="F30" i="1"/>
  <c r="F29" i="1"/>
  <c r="F28" i="1"/>
  <c r="F27" i="1"/>
  <c r="F26" i="1"/>
  <c r="F23" i="1"/>
  <c r="F22" i="1"/>
  <c r="F21" i="1"/>
  <c r="F20" i="1"/>
  <c r="F17" i="1"/>
  <c r="F16" i="1"/>
  <c r="F15" i="1"/>
  <c r="F12" i="1"/>
  <c r="F11" i="1"/>
  <c r="F10" i="1"/>
  <c r="F7" i="1"/>
  <c r="F6" i="1"/>
  <c r="F5" i="1"/>
  <c r="F55" i="1" l="1"/>
</calcChain>
</file>

<file path=xl/sharedStrings.xml><?xml version="1.0" encoding="utf-8"?>
<sst xmlns="http://schemas.openxmlformats.org/spreadsheetml/2006/main" count="98" uniqueCount="89">
  <si>
    <t>(Select best one only)</t>
  </si>
  <si>
    <t>Project Name =</t>
  </si>
  <si>
    <t>Does it improve ability of user/provider to do task?</t>
  </si>
  <si>
    <t>Condition</t>
  </si>
  <si>
    <t>Strategy/
Objective</t>
  </si>
  <si>
    <t>Criteria</t>
  </si>
  <si>
    <t>Mandatory Requirements:</t>
  </si>
  <si>
    <t xml:space="preserve">Y - UR </t>
  </si>
  <si>
    <t>University Requirement</t>
  </si>
  <si>
    <t>Y - BR</t>
  </si>
  <si>
    <t>Board of Regents Requirement</t>
  </si>
  <si>
    <t xml:space="preserve">Y - SR </t>
  </si>
  <si>
    <t>State Requirement</t>
  </si>
  <si>
    <t>Y - FR</t>
  </si>
  <si>
    <t>Federal Requirement</t>
  </si>
  <si>
    <t>Y - A</t>
  </si>
  <si>
    <t>Audit Requirement</t>
  </si>
  <si>
    <t>Y - S</t>
  </si>
  <si>
    <t>Supportability Requirement (End of Life)</t>
  </si>
  <si>
    <t>Y - T</t>
  </si>
  <si>
    <t>Tech Fee Proposal Requirement</t>
  </si>
  <si>
    <t>Is this project Required?</t>
  </si>
  <si>
    <t>Not urgent (+0 pt)</t>
  </si>
  <si>
    <t>Scoring (Y if Condition Met)</t>
  </si>
  <si>
    <t>Not Required (+0 pts)</t>
  </si>
  <si>
    <t>What Strategic Goal does this project Support?</t>
  </si>
  <si>
    <t>No Strategic Goal Supported (0 pts)</t>
  </si>
  <si>
    <t>No Required Deadline (0 pts)</t>
  </si>
  <si>
    <t>What is the effect on staff or systems reduction?</t>
  </si>
  <si>
    <t>What users will be impacted?</t>
  </si>
  <si>
    <t>What is the state of the current system?</t>
  </si>
  <si>
    <t>What will the project cost to implement?</t>
  </si>
  <si>
    <t>$150,001 - $500,000 (+2 pts)</t>
  </si>
  <si>
    <t>Is there a positive ROI?</t>
  </si>
  <si>
    <t>No effect (+0 pts)</t>
  </si>
  <si>
    <t>&gt; $500,000 (+1 pt)</t>
  </si>
  <si>
    <t>Is the project timeline flexible?</t>
  </si>
  <si>
    <t>Multiple Strategic Goals (+12 pts)</t>
  </si>
  <si>
    <t>Single Goal with High Priority (+8 pts)</t>
  </si>
  <si>
    <t>Single Goal without High Priority (+4 pt)</t>
  </si>
  <si>
    <t xml:space="preserve">Required to reduce risk (+8 pts) </t>
  </si>
  <si>
    <t>Required to reduce institutional cost (+4 pt)</t>
  </si>
  <si>
    <t>Required in fewer than 12 months (+12 pts)</t>
  </si>
  <si>
    <t>Required in fewer than 18 months (+8 pts)</t>
  </si>
  <si>
    <t>Required within 2 years (+4 pt)</t>
  </si>
  <si>
    <t>Urgent for College or Department (+4 pts)</t>
  </si>
  <si>
    <t>Pressing need for College or Department(+1 pts)</t>
  </si>
  <si>
    <t>Addresses unnecessary / likely redundancy (+9 pts)</t>
  </si>
  <si>
    <t>Reduce Head Count / Systems (+5 pt)</t>
  </si>
  <si>
    <t>Additional staff / systems needed for support (-4 pts)</t>
  </si>
  <si>
    <t>Improvement for user and provider (+9 pts)</t>
  </si>
  <si>
    <t>Improvement for user OR provider (+6 pts)</t>
  </si>
  <si>
    <t>No improvement for user and provider (-2 pt)</t>
  </si>
  <si>
    <t>&lt; $25,000 (+8 pts)</t>
  </si>
  <si>
    <t>$25,001 - $50,000 (+6 pts)</t>
  </si>
  <si>
    <t>$50,001 - $150,000 (+4 pts)</t>
  </si>
  <si>
    <t>Implemented to avoid cash expenditure (+4 pts)</t>
  </si>
  <si>
    <t>Completely inadequate / End of Life (+9 pts)</t>
  </si>
  <si>
    <t>Functioning, but close to end of life (+6 pts)</t>
  </si>
  <si>
    <t>Functioning, but could be better (+3 pt)</t>
  </si>
  <si>
    <t>No Change in Staff or Systems  (+0 pts)</t>
  </si>
  <si>
    <t>System Upgrade (+0 pts)</t>
  </si>
  <si>
    <t>Strategic Goal (12)</t>
  </si>
  <si>
    <t>Required (12)</t>
  </si>
  <si>
    <t>Flexibility (12)</t>
  </si>
  <si>
    <t>Need of System (12)</t>
  </si>
  <si>
    <t>Reach/support customer base (9)</t>
  </si>
  <si>
    <t>Increase effectiveness (9)</t>
  </si>
  <si>
    <t>Current State (9)</t>
  </si>
  <si>
    <t>Staff or System Reduction (9)</t>
  </si>
  <si>
    <t>Cost (8)</t>
  </si>
  <si>
    <t>Operational cost (8)</t>
  </si>
  <si>
    <t>Impact (27)</t>
  </si>
  <si>
    <t>Financial (25)</t>
  </si>
  <si>
    <t>Urgency (48)</t>
  </si>
  <si>
    <t>Score</t>
  </si>
  <si>
    <t>Totaled Priority Score</t>
  </si>
  <si>
    <t>Does the project have a hard deadline?</t>
  </si>
  <si>
    <t>Y/N</t>
  </si>
  <si>
    <t>Required to sustain College Operations (+12 pts)</t>
  </si>
  <si>
    <t>Is it an urgent need for the College?</t>
  </si>
  <si>
    <t>Urgent for College(+12 pts)</t>
  </si>
  <si>
    <t>Pressing need of the College(+8 pts)</t>
  </si>
  <si>
    <t>Will pay for itself and generate cash for the College (+8 pts)</t>
  </si>
  <si>
    <t>College (+7 pts)</t>
  </si>
  <si>
    <t>Supports a large subset of College (+5 pts)</t>
  </si>
  <si>
    <t>Supports a subset of College (+3 pts)</t>
  </si>
  <si>
    <t>Supports a small subset of College (+1 pt)</t>
  </si>
  <si>
    <t>Extends beyond the College campus (+9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</si>
</sst>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9"/>
      <name val="Arial"/>
      <family val="2"/>
    </font>
    <font>
      <sz val="11"/>
      <name val="Verdana"/>
    </font>
    <font>
      <sz val="9"/>
      <name val="Verdana"/>
    </font>
    <font>
      <b/>
      <sz val="9"/>
      <name val="Verdana"/>
    </font>
    <font>
      <b/>
      <sz val="12"/>
      <name val="Verdana"/>
    </font>
    <font>
      <sz val="11"/>
      <name val="Arial"/>
      <family val="2"/>
    </font>
    <font>
      <sz val="9"/>
      <name val="Verdana"/>
      <family val="2"/>
    </font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15" applyNumberFormat="0" applyAlignment="0" applyProtection="0"/>
    <xf numFmtId="0" fontId="16" fillId="28" borderId="16" applyNumberFormat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15" applyNumberFormat="0" applyAlignment="0" applyProtection="0"/>
    <xf numFmtId="0" fontId="23" fillId="0" borderId="20" applyNumberFormat="0" applyFill="0" applyAlignment="0" applyProtection="0"/>
    <xf numFmtId="0" fontId="24" fillId="34" borderId="0" applyNumberFormat="0" applyBorder="0" applyAlignment="0" applyProtection="0"/>
    <xf numFmtId="0" fontId="8" fillId="35" borderId="21" applyNumberFormat="0" applyFont="0" applyAlignment="0" applyProtection="0"/>
    <xf numFmtId="0" fontId="25" fillId="27" borderId="22" applyNumberFormat="0" applyAlignment="0" applyProtection="0"/>
    <xf numFmtId="0" fontId="2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2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9" fillId="0" borderId="0" xfId="0" applyFont="1" applyAlignment="1"/>
    <xf numFmtId="0" fontId="9" fillId="0" borderId="9" xfId="0" applyFont="1" applyBorder="1" applyAlignment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top"/>
    </xf>
    <xf numFmtId="0" fontId="28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center"/>
    </xf>
    <xf numFmtId="0" fontId="28" fillId="0" borderId="3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5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center" wrapText="1"/>
    </xf>
    <xf numFmtId="0" fontId="28" fillId="0" borderId="8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28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</cellXfs>
  <cellStyles count="44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4"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42"/>
        </patternFill>
      </fill>
    </dxf>
    <dxf>
      <fill>
        <patternFill patternType="solid">
          <fgColor indexed="13"/>
          <bgColor indexed="22"/>
        </patternFill>
      </fill>
    </dxf>
    <dxf>
      <fill>
        <patternFill patternType="solid">
          <fgColor indexed="64"/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75" workbookViewId="0">
      <selection activeCell="E10" sqref="E10"/>
    </sheetView>
  </sheetViews>
  <sheetFormatPr defaultRowHeight="12" x14ac:dyDescent="0.2"/>
  <cols>
    <col min="1" max="1" width="7.42578125" style="3" bestFit="1" customWidth="1"/>
    <col min="2" max="2" width="27.5703125" style="1" customWidth="1"/>
    <col min="3" max="3" width="40.5703125" style="1" bestFit="1" customWidth="1"/>
    <col min="4" max="4" width="17.7109375" style="5" customWidth="1"/>
    <col min="5" max="5" width="51.7109375" style="4" customWidth="1"/>
    <col min="6" max="6" width="10" style="2" customWidth="1"/>
    <col min="7" max="16384" width="9.140625" style="3"/>
  </cols>
  <sheetData>
    <row r="1" spans="1:6" s="10" customFormat="1" ht="17.100000000000001" customHeight="1" x14ac:dyDescent="0.2">
      <c r="B1" s="9" t="s">
        <v>1</v>
      </c>
      <c r="C1" s="22"/>
      <c r="D1" s="11"/>
      <c r="E1" s="12"/>
      <c r="F1" s="11"/>
    </row>
    <row r="2" spans="1:6" s="10" customFormat="1" ht="17.100000000000001" customHeight="1" x14ac:dyDescent="0.2">
      <c r="B2" s="9" t="s">
        <v>77</v>
      </c>
      <c r="C2" s="22"/>
      <c r="D2" s="11" t="s">
        <v>78</v>
      </c>
      <c r="E2" s="12"/>
      <c r="F2" s="11"/>
    </row>
    <row r="3" spans="1:6" s="6" customFormat="1" ht="22.5" x14ac:dyDescent="0.2">
      <c r="B3" s="7" t="s">
        <v>4</v>
      </c>
      <c r="C3" s="8" t="s">
        <v>5</v>
      </c>
      <c r="D3" s="7" t="s">
        <v>23</v>
      </c>
      <c r="E3" s="23" t="s">
        <v>3</v>
      </c>
      <c r="F3" s="7" t="s">
        <v>75</v>
      </c>
    </row>
    <row r="4" spans="1:6" s="6" customFormat="1" ht="27.75" customHeight="1" x14ac:dyDescent="0.2">
      <c r="A4" s="49" t="s">
        <v>74</v>
      </c>
      <c r="B4" s="26" t="s">
        <v>62</v>
      </c>
      <c r="C4" s="27" t="s">
        <v>25</v>
      </c>
      <c r="D4" s="28"/>
      <c r="E4" s="29" t="s">
        <v>0</v>
      </c>
      <c r="F4" s="16"/>
    </row>
    <row r="5" spans="1:6" s="6" customFormat="1" ht="18.75" customHeight="1" x14ac:dyDescent="0.2">
      <c r="A5" s="50"/>
      <c r="B5" s="30"/>
      <c r="C5" s="31"/>
      <c r="D5" s="32"/>
      <c r="E5" s="33" t="s">
        <v>37</v>
      </c>
      <c r="F5" s="24">
        <f>IF(D5="Y",12,0)</f>
        <v>0</v>
      </c>
    </row>
    <row r="6" spans="1:6" s="6" customFormat="1" ht="18.75" customHeight="1" x14ac:dyDescent="0.2">
      <c r="A6" s="50"/>
      <c r="B6" s="30"/>
      <c r="C6" s="31"/>
      <c r="D6" s="32"/>
      <c r="E6" s="33" t="s">
        <v>38</v>
      </c>
      <c r="F6" s="24">
        <f>IF(D6="Y",8,0)</f>
        <v>0</v>
      </c>
    </row>
    <row r="7" spans="1:6" s="6" customFormat="1" ht="18.75" customHeight="1" x14ac:dyDescent="0.2">
      <c r="A7" s="50"/>
      <c r="B7" s="30"/>
      <c r="C7" s="31"/>
      <c r="D7" s="32"/>
      <c r="E7" s="33" t="s">
        <v>39</v>
      </c>
      <c r="F7" s="24">
        <f>IF(D7="y",4,0)</f>
        <v>0</v>
      </c>
    </row>
    <row r="8" spans="1:6" s="6" customFormat="1" ht="18.75" customHeight="1" x14ac:dyDescent="0.2">
      <c r="A8" s="50"/>
      <c r="B8" s="34"/>
      <c r="C8" s="35"/>
      <c r="D8" s="36"/>
      <c r="E8" s="37" t="s">
        <v>26</v>
      </c>
      <c r="F8" s="25">
        <v>0</v>
      </c>
    </row>
    <row r="9" spans="1:6" ht="18.75" customHeight="1" x14ac:dyDescent="0.2">
      <c r="A9" s="50"/>
      <c r="B9" s="38" t="s">
        <v>63</v>
      </c>
      <c r="C9" s="39" t="s">
        <v>21</v>
      </c>
      <c r="D9" s="32"/>
      <c r="E9" s="40" t="s">
        <v>0</v>
      </c>
      <c r="F9" s="14"/>
    </row>
    <row r="10" spans="1:6" ht="18.75" customHeight="1" x14ac:dyDescent="0.2">
      <c r="A10" s="50"/>
      <c r="B10" s="38"/>
      <c r="C10" s="39"/>
      <c r="D10" s="32"/>
      <c r="E10" s="41" t="s">
        <v>79</v>
      </c>
      <c r="F10" s="24">
        <f>IF(D10="Y",12,0)</f>
        <v>0</v>
      </c>
    </row>
    <row r="11" spans="1:6" ht="18.75" customHeight="1" x14ac:dyDescent="0.2">
      <c r="A11" s="50"/>
      <c r="B11" s="38"/>
      <c r="C11" s="39"/>
      <c r="D11" s="32"/>
      <c r="E11" s="41" t="s">
        <v>40</v>
      </c>
      <c r="F11" s="24">
        <f>IF(D11="Y",8,0)</f>
        <v>0</v>
      </c>
    </row>
    <row r="12" spans="1:6" ht="18.75" customHeight="1" x14ac:dyDescent="0.2">
      <c r="A12" s="50"/>
      <c r="B12" s="38"/>
      <c r="C12" s="39"/>
      <c r="D12" s="32"/>
      <c r="E12" s="41" t="s">
        <v>41</v>
      </c>
      <c r="F12" s="24">
        <f>IF(D12="y",4,0)</f>
        <v>0</v>
      </c>
    </row>
    <row r="13" spans="1:6" ht="18.75" customHeight="1" x14ac:dyDescent="0.2">
      <c r="A13" s="50"/>
      <c r="B13" s="42"/>
      <c r="C13" s="43"/>
      <c r="D13" s="36"/>
      <c r="E13" s="44" t="s">
        <v>24</v>
      </c>
      <c r="F13" s="25">
        <v>0</v>
      </c>
    </row>
    <row r="14" spans="1:6" ht="18.75" customHeight="1" x14ac:dyDescent="0.2">
      <c r="A14" s="50"/>
      <c r="B14" s="45" t="s">
        <v>64</v>
      </c>
      <c r="C14" s="46" t="s">
        <v>36</v>
      </c>
      <c r="D14" s="28"/>
      <c r="E14" s="40" t="s">
        <v>0</v>
      </c>
      <c r="F14" s="13"/>
    </row>
    <row r="15" spans="1:6" ht="18.75" customHeight="1" x14ac:dyDescent="0.2">
      <c r="A15" s="50"/>
      <c r="B15" s="38"/>
      <c r="C15" s="39"/>
      <c r="D15" s="32"/>
      <c r="E15" s="41" t="s">
        <v>42</v>
      </c>
      <c r="F15" s="24">
        <f>IF(D15="Y",12,0)</f>
        <v>0</v>
      </c>
    </row>
    <row r="16" spans="1:6" ht="18.75" customHeight="1" x14ac:dyDescent="0.2">
      <c r="A16" s="50"/>
      <c r="B16" s="38"/>
      <c r="C16" s="39"/>
      <c r="D16" s="32"/>
      <c r="E16" s="41" t="s">
        <v>43</v>
      </c>
      <c r="F16" s="24">
        <f>IF(D16="Y",8,0)</f>
        <v>0</v>
      </c>
    </row>
    <row r="17" spans="1:6" ht="18.75" customHeight="1" x14ac:dyDescent="0.2">
      <c r="A17" s="50"/>
      <c r="B17" s="38"/>
      <c r="C17" s="39"/>
      <c r="D17" s="32"/>
      <c r="E17" s="41" t="s">
        <v>44</v>
      </c>
      <c r="F17" s="24">
        <f>IF(D17="y",4,0)</f>
        <v>0</v>
      </c>
    </row>
    <row r="18" spans="1:6" ht="18.75" customHeight="1" x14ac:dyDescent="0.2">
      <c r="A18" s="50"/>
      <c r="B18" s="38"/>
      <c r="C18" s="39"/>
      <c r="D18" s="32"/>
      <c r="E18" s="41" t="s">
        <v>27</v>
      </c>
      <c r="F18" s="25">
        <v>0</v>
      </c>
    </row>
    <row r="19" spans="1:6" ht="18.75" customHeight="1" x14ac:dyDescent="0.2">
      <c r="A19" s="50"/>
      <c r="B19" s="47" t="s">
        <v>65</v>
      </c>
      <c r="C19" s="46" t="s">
        <v>80</v>
      </c>
      <c r="D19" s="28"/>
      <c r="E19" s="29" t="s">
        <v>0</v>
      </c>
      <c r="F19" s="13"/>
    </row>
    <row r="20" spans="1:6" ht="18.75" customHeight="1" x14ac:dyDescent="0.2">
      <c r="A20" s="50"/>
      <c r="B20" s="38"/>
      <c r="C20" s="39"/>
      <c r="D20" s="32"/>
      <c r="E20" s="41" t="s">
        <v>81</v>
      </c>
      <c r="F20" s="24">
        <f>IF(D20="Y",12,0)</f>
        <v>0</v>
      </c>
    </row>
    <row r="21" spans="1:6" ht="18.75" customHeight="1" x14ac:dyDescent="0.2">
      <c r="A21" s="50"/>
      <c r="B21" s="38"/>
      <c r="C21" s="39"/>
      <c r="D21" s="32"/>
      <c r="E21" s="41" t="s">
        <v>82</v>
      </c>
      <c r="F21" s="24">
        <f>IF(D21="Y",8,0)</f>
        <v>0</v>
      </c>
    </row>
    <row r="22" spans="1:6" ht="18.75" customHeight="1" x14ac:dyDescent="0.2">
      <c r="A22" s="50"/>
      <c r="B22" s="38"/>
      <c r="C22" s="39"/>
      <c r="D22" s="32"/>
      <c r="E22" s="41" t="s">
        <v>45</v>
      </c>
      <c r="F22" s="24">
        <f>IF(D22="y",4,0)</f>
        <v>0</v>
      </c>
    </row>
    <row r="23" spans="1:6" ht="18.75" customHeight="1" x14ac:dyDescent="0.2">
      <c r="A23" s="50"/>
      <c r="B23" s="38"/>
      <c r="C23" s="39"/>
      <c r="D23" s="32"/>
      <c r="E23" s="41" t="s">
        <v>46</v>
      </c>
      <c r="F23" s="24">
        <f>IF(D23="Y",1,0)</f>
        <v>0</v>
      </c>
    </row>
    <row r="24" spans="1:6" ht="18.75" customHeight="1" x14ac:dyDescent="0.2">
      <c r="A24" s="51"/>
      <c r="B24" s="42"/>
      <c r="C24" s="43"/>
      <c r="D24" s="36"/>
      <c r="E24" s="44" t="s">
        <v>22</v>
      </c>
      <c r="F24" s="15">
        <v>0</v>
      </c>
    </row>
    <row r="25" spans="1:6" ht="18.75" customHeight="1" x14ac:dyDescent="0.2">
      <c r="A25" s="49" t="s">
        <v>72</v>
      </c>
      <c r="B25" s="45" t="s">
        <v>66</v>
      </c>
      <c r="C25" s="46" t="s">
        <v>29</v>
      </c>
      <c r="D25" s="28"/>
      <c r="E25" s="29" t="s">
        <v>0</v>
      </c>
      <c r="F25" s="14"/>
    </row>
    <row r="26" spans="1:6" ht="18.75" customHeight="1" x14ac:dyDescent="0.2">
      <c r="A26" s="50"/>
      <c r="B26" s="38"/>
      <c r="C26" s="39"/>
      <c r="D26" s="32"/>
      <c r="E26" s="41" t="s">
        <v>88</v>
      </c>
      <c r="F26" s="24">
        <f>IF(D26="Y",9,0)</f>
        <v>0</v>
      </c>
    </row>
    <row r="27" spans="1:6" ht="18.75" customHeight="1" x14ac:dyDescent="0.2">
      <c r="A27" s="50"/>
      <c r="B27" s="38"/>
      <c r="C27" s="39"/>
      <c r="D27" s="32"/>
      <c r="E27" s="41" t="s">
        <v>84</v>
      </c>
      <c r="F27" s="24">
        <f>IF(D27="Y",7,0)</f>
        <v>0</v>
      </c>
    </row>
    <row r="28" spans="1:6" ht="18.75" customHeight="1" x14ac:dyDescent="0.2">
      <c r="A28" s="50"/>
      <c r="B28" s="38"/>
      <c r="C28" s="39"/>
      <c r="D28" s="32"/>
      <c r="E28" s="41" t="s">
        <v>85</v>
      </c>
      <c r="F28" s="24">
        <f>IF(D28="y",5,0)</f>
        <v>0</v>
      </c>
    </row>
    <row r="29" spans="1:6" ht="18.75" customHeight="1" x14ac:dyDescent="0.2">
      <c r="A29" s="50"/>
      <c r="B29" s="38"/>
      <c r="C29" s="39"/>
      <c r="D29" s="32"/>
      <c r="E29" s="41" t="s">
        <v>86</v>
      </c>
      <c r="F29" s="24">
        <f>IF(D29="Y",3,0)</f>
        <v>0</v>
      </c>
    </row>
    <row r="30" spans="1:6" ht="18.75" customHeight="1" x14ac:dyDescent="0.2">
      <c r="A30" s="50"/>
      <c r="B30" s="42"/>
      <c r="C30" s="43"/>
      <c r="D30" s="36"/>
      <c r="E30" s="44" t="s">
        <v>87</v>
      </c>
      <c r="F30" s="15">
        <f>IF(D30="Y",1,0)</f>
        <v>0</v>
      </c>
    </row>
    <row r="31" spans="1:6" ht="30" customHeight="1" x14ac:dyDescent="0.2">
      <c r="A31" s="50"/>
      <c r="B31" s="45" t="s">
        <v>67</v>
      </c>
      <c r="C31" s="46" t="s">
        <v>2</v>
      </c>
      <c r="D31" s="28"/>
      <c r="E31" s="29" t="s">
        <v>0</v>
      </c>
      <c r="F31" s="13"/>
    </row>
    <row r="32" spans="1:6" ht="18.75" customHeight="1" x14ac:dyDescent="0.2">
      <c r="A32" s="50"/>
      <c r="B32" s="38"/>
      <c r="C32" s="39"/>
      <c r="D32" s="32"/>
      <c r="E32" s="41" t="s">
        <v>50</v>
      </c>
      <c r="F32" s="24">
        <f>IF(D32="Y",9,0)</f>
        <v>0</v>
      </c>
    </row>
    <row r="33" spans="1:6" ht="18.75" customHeight="1" x14ac:dyDescent="0.2">
      <c r="A33" s="50"/>
      <c r="B33" s="38"/>
      <c r="C33" s="39"/>
      <c r="D33" s="32"/>
      <c r="E33" s="41" t="s">
        <v>51</v>
      </c>
      <c r="F33" s="24">
        <f>IF(D33="Y",6,0)</f>
        <v>0</v>
      </c>
    </row>
    <row r="34" spans="1:6" ht="18.75" customHeight="1" x14ac:dyDescent="0.2">
      <c r="A34" s="50"/>
      <c r="B34" s="42"/>
      <c r="C34" s="43"/>
      <c r="D34" s="36"/>
      <c r="E34" s="44" t="s">
        <v>52</v>
      </c>
      <c r="F34" s="24">
        <f>IF(D34="y",-2,0)</f>
        <v>0</v>
      </c>
    </row>
    <row r="35" spans="1:6" ht="18.75" customHeight="1" x14ac:dyDescent="0.2">
      <c r="A35" s="50"/>
      <c r="B35" s="45" t="s">
        <v>68</v>
      </c>
      <c r="C35" s="46" t="s">
        <v>30</v>
      </c>
      <c r="D35" s="28"/>
      <c r="E35" s="29" t="s">
        <v>0</v>
      </c>
      <c r="F35" s="13"/>
    </row>
    <row r="36" spans="1:6" ht="18.75" customHeight="1" x14ac:dyDescent="0.2">
      <c r="A36" s="50"/>
      <c r="B36" s="38"/>
      <c r="C36" s="39"/>
      <c r="D36" s="32"/>
      <c r="E36" s="41" t="s">
        <v>57</v>
      </c>
      <c r="F36" s="24">
        <f>IF(D36="Y",9,0)</f>
        <v>0</v>
      </c>
    </row>
    <row r="37" spans="1:6" ht="18.75" customHeight="1" x14ac:dyDescent="0.2">
      <c r="A37" s="50"/>
      <c r="B37" s="38"/>
      <c r="C37" s="39"/>
      <c r="D37" s="32"/>
      <c r="E37" s="41" t="s">
        <v>58</v>
      </c>
      <c r="F37" s="24">
        <f>IF(D37="Y",6,0)</f>
        <v>0</v>
      </c>
    </row>
    <row r="38" spans="1:6" ht="18.75" customHeight="1" x14ac:dyDescent="0.2">
      <c r="A38" s="50"/>
      <c r="B38" s="38"/>
      <c r="C38" s="39"/>
      <c r="D38" s="32"/>
      <c r="E38" s="41" t="s">
        <v>59</v>
      </c>
      <c r="F38" s="24">
        <f>IF(D38="y",3,0)</f>
        <v>0</v>
      </c>
    </row>
    <row r="39" spans="1:6" ht="18.75" customHeight="1" x14ac:dyDescent="0.2">
      <c r="A39" s="51"/>
      <c r="B39" s="42"/>
      <c r="C39" s="39"/>
      <c r="D39" s="32"/>
      <c r="E39" s="41" t="s">
        <v>61</v>
      </c>
      <c r="F39" s="15">
        <v>0</v>
      </c>
    </row>
    <row r="40" spans="1:6" ht="30.75" customHeight="1" x14ac:dyDescent="0.2">
      <c r="A40" s="49" t="s">
        <v>73</v>
      </c>
      <c r="B40" s="45" t="s">
        <v>69</v>
      </c>
      <c r="C40" s="46" t="s">
        <v>28</v>
      </c>
      <c r="D40" s="28"/>
      <c r="E40" s="29" t="s">
        <v>0</v>
      </c>
      <c r="F40" s="13"/>
    </row>
    <row r="41" spans="1:6" ht="18.75" customHeight="1" x14ac:dyDescent="0.2">
      <c r="A41" s="50"/>
      <c r="B41" s="38"/>
      <c r="C41" s="39"/>
      <c r="D41" s="32"/>
      <c r="E41" s="41" t="s">
        <v>47</v>
      </c>
      <c r="F41" s="24">
        <f>IF(D41="Y",9,0)</f>
        <v>0</v>
      </c>
    </row>
    <row r="42" spans="1:6" ht="18.75" customHeight="1" x14ac:dyDescent="0.2">
      <c r="A42" s="50"/>
      <c r="B42" s="38"/>
      <c r="C42" s="39"/>
      <c r="D42" s="32"/>
      <c r="E42" s="41" t="s">
        <v>48</v>
      </c>
      <c r="F42" s="24">
        <f>IF(D42="Y",5,0)</f>
        <v>0</v>
      </c>
    </row>
    <row r="43" spans="1:6" ht="18.75" customHeight="1" x14ac:dyDescent="0.2">
      <c r="A43" s="50"/>
      <c r="B43" s="38"/>
      <c r="C43" s="39"/>
      <c r="D43" s="32"/>
      <c r="E43" s="41" t="s">
        <v>60</v>
      </c>
      <c r="F43" s="24">
        <f>IF(D43="y",0,0)</f>
        <v>0</v>
      </c>
    </row>
    <row r="44" spans="1:6" ht="18.75" customHeight="1" x14ac:dyDescent="0.2">
      <c r="A44" s="50"/>
      <c r="B44" s="42"/>
      <c r="C44" s="43"/>
      <c r="D44" s="36"/>
      <c r="E44" s="44" t="s">
        <v>49</v>
      </c>
      <c r="F44" s="24">
        <f>IF(D44="y",-4,0)</f>
        <v>0</v>
      </c>
    </row>
    <row r="45" spans="1:6" ht="18.75" customHeight="1" x14ac:dyDescent="0.2">
      <c r="A45" s="50"/>
      <c r="B45" s="45" t="s">
        <v>70</v>
      </c>
      <c r="C45" s="46" t="s">
        <v>31</v>
      </c>
      <c r="D45" s="28"/>
      <c r="E45" s="29" t="s">
        <v>0</v>
      </c>
      <c r="F45" s="13"/>
    </row>
    <row r="46" spans="1:6" ht="18.75" customHeight="1" x14ac:dyDescent="0.2">
      <c r="A46" s="50"/>
      <c r="B46" s="38"/>
      <c r="C46" s="39"/>
      <c r="D46" s="32"/>
      <c r="E46" s="48" t="s">
        <v>53</v>
      </c>
      <c r="F46" s="24">
        <f>IF(D46="Y",8,0)</f>
        <v>0</v>
      </c>
    </row>
    <row r="47" spans="1:6" ht="18.75" customHeight="1" x14ac:dyDescent="0.2">
      <c r="A47" s="50"/>
      <c r="B47" s="38"/>
      <c r="C47" s="39"/>
      <c r="D47" s="32"/>
      <c r="E47" s="48" t="s">
        <v>54</v>
      </c>
      <c r="F47" s="24">
        <f>IF(D47="Y",6,0)</f>
        <v>0</v>
      </c>
    </row>
    <row r="48" spans="1:6" ht="18.75" customHeight="1" x14ac:dyDescent="0.2">
      <c r="A48" s="50"/>
      <c r="B48" s="38"/>
      <c r="C48" s="39"/>
      <c r="D48" s="32"/>
      <c r="E48" s="48" t="s">
        <v>55</v>
      </c>
      <c r="F48" s="24">
        <f>IF(D48="y",4,0)</f>
        <v>0</v>
      </c>
    </row>
    <row r="49" spans="1:6" ht="18.75" customHeight="1" x14ac:dyDescent="0.2">
      <c r="A49" s="50"/>
      <c r="B49" s="38"/>
      <c r="C49" s="39"/>
      <c r="D49" s="32"/>
      <c r="E49" s="41" t="s">
        <v>32</v>
      </c>
      <c r="F49" s="24">
        <f>IF(D49="Y",2,0)</f>
        <v>0</v>
      </c>
    </row>
    <row r="50" spans="1:6" ht="18.75" customHeight="1" x14ac:dyDescent="0.2">
      <c r="A50" s="50"/>
      <c r="B50" s="38"/>
      <c r="C50" s="39"/>
      <c r="D50" s="32"/>
      <c r="E50" s="41" t="s">
        <v>35</v>
      </c>
      <c r="F50" s="15">
        <f>IF(D50="Y",1,0)</f>
        <v>0</v>
      </c>
    </row>
    <row r="51" spans="1:6" ht="18.75" customHeight="1" x14ac:dyDescent="0.2">
      <c r="A51" s="50"/>
      <c r="B51" s="45" t="s">
        <v>71</v>
      </c>
      <c r="C51" s="46" t="s">
        <v>33</v>
      </c>
      <c r="D51" s="28"/>
      <c r="E51" s="29" t="s">
        <v>0</v>
      </c>
      <c r="F51" s="13"/>
    </row>
    <row r="52" spans="1:6" ht="18.75" customHeight="1" x14ac:dyDescent="0.2">
      <c r="A52" s="50"/>
      <c r="B52" s="38"/>
      <c r="C52" s="39"/>
      <c r="D52" s="32"/>
      <c r="E52" s="41" t="s">
        <v>83</v>
      </c>
      <c r="F52" s="24">
        <f>IF(D52="y",8,0)</f>
        <v>0</v>
      </c>
    </row>
    <row r="53" spans="1:6" ht="18.75" customHeight="1" x14ac:dyDescent="0.2">
      <c r="A53" s="50"/>
      <c r="B53" s="38"/>
      <c r="C53" s="39"/>
      <c r="D53" s="32"/>
      <c r="E53" s="41" t="s">
        <v>56</v>
      </c>
      <c r="F53" s="24">
        <f>IF(D53="Y",4,0)</f>
        <v>0</v>
      </c>
    </row>
    <row r="54" spans="1:6" ht="18.75" customHeight="1" x14ac:dyDescent="0.2">
      <c r="A54" s="51"/>
      <c r="B54" s="42"/>
      <c r="C54" s="43"/>
      <c r="D54" s="36"/>
      <c r="E54" s="44" t="s">
        <v>34</v>
      </c>
      <c r="F54" s="15">
        <f>IF(D54="Y",0,0)</f>
        <v>0</v>
      </c>
    </row>
    <row r="55" spans="1:6" s="17" customFormat="1" ht="23.25" x14ac:dyDescent="0.35">
      <c r="A55" s="18"/>
      <c r="B55" s="19" t="s">
        <v>76</v>
      </c>
      <c r="C55" s="19"/>
      <c r="D55" s="20"/>
      <c r="E55" s="19"/>
      <c r="F55" s="21">
        <f>SUM(F5:F54)</f>
        <v>0</v>
      </c>
    </row>
  </sheetData>
  <mergeCells count="3">
    <mergeCell ref="A4:A24"/>
    <mergeCell ref="A25:A39"/>
    <mergeCell ref="A40:A54"/>
  </mergeCells>
  <phoneticPr fontId="0" type="noConversion"/>
  <conditionalFormatting sqref="D10:D54">
    <cfRule type="cellIs" dxfId="3" priority="1" stopIfTrue="1" operator="equal">
      <formula>"Y"</formula>
    </cfRule>
    <cfRule type="cellIs" dxfId="2" priority="2" stopIfTrue="1" operator="equal">
      <formula>"N"</formula>
    </cfRule>
  </conditionalFormatting>
  <conditionalFormatting sqref="D4:D8">
    <cfRule type="cellIs" dxfId="1" priority="3" stopIfTrue="1" operator="equal">
      <formula>"Y"</formula>
    </cfRule>
    <cfRule type="cellIs" dxfId="0" priority="4" stopIfTrue="1" operator="equal">
      <formula>"N"</formula>
    </cfRule>
  </conditionalFormatting>
  <printOptions horizontalCentered="1" gridLines="1"/>
  <pageMargins left="0.5" right="0.5" top="0.61" bottom="0.56000000000000005" header="0.35" footer="0.25"/>
  <pageSetup scale="61" orientation="portrait" r:id="rId1"/>
  <headerFooter alignWithMargins="0">
    <oddHeader>&amp;C&amp;"Verdana,Bold"&amp;12Project Prioritization Matrix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8" sqref="B8"/>
    </sheetView>
  </sheetViews>
  <sheetFormatPr defaultColWidth="8.85546875" defaultRowHeight="12.75" x14ac:dyDescent="0.2"/>
  <cols>
    <col min="1" max="1" width="25.7109375" customWidth="1"/>
    <col min="2" max="2" width="7.5703125" customWidth="1"/>
    <col min="3" max="3" width="44.85546875" customWidth="1"/>
    <col min="4" max="4" width="8.85546875" customWidth="1"/>
  </cols>
  <sheetData>
    <row r="1" spans="1:3" x14ac:dyDescent="0.2">
      <c r="A1" t="s">
        <v>6</v>
      </c>
      <c r="B1" t="s">
        <v>7</v>
      </c>
      <c r="C1" t="s">
        <v>8</v>
      </c>
    </row>
    <row r="2" spans="1:3" x14ac:dyDescent="0.2">
      <c r="B2" t="s">
        <v>9</v>
      </c>
      <c r="C2" t="s">
        <v>10</v>
      </c>
    </row>
    <row r="3" spans="1:3" x14ac:dyDescent="0.2">
      <c r="B3" t="s">
        <v>11</v>
      </c>
      <c r="C3" t="s">
        <v>12</v>
      </c>
    </row>
    <row r="4" spans="1:3" x14ac:dyDescent="0.2">
      <c r="B4" t="s">
        <v>13</v>
      </c>
      <c r="C4" t="s">
        <v>14</v>
      </c>
    </row>
    <row r="5" spans="1:3" x14ac:dyDescent="0.2">
      <c r="B5" t="s">
        <v>15</v>
      </c>
      <c r="C5" t="s">
        <v>16</v>
      </c>
    </row>
    <row r="6" spans="1:3" x14ac:dyDescent="0.2">
      <c r="B6" t="s">
        <v>17</v>
      </c>
      <c r="C6" t="s">
        <v>18</v>
      </c>
    </row>
    <row r="7" spans="1:3" x14ac:dyDescent="0.2">
      <c r="B7" t="s">
        <v>19</v>
      </c>
      <c r="C7" t="s">
        <v>20</v>
      </c>
    </row>
  </sheetData>
  <phoneticPr fontId="0" type="noConversion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Priority Model</vt:lpstr>
      <vt:lpstr>Mandatory Codes</vt:lpstr>
    </vt:vector>
  </TitlesOfParts>
  <Company>Georgia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Casto</dc:creator>
  <cp:lastModifiedBy>Randall Alberts</cp:lastModifiedBy>
  <cp:lastPrinted>2009-08-28T15:24:27Z</cp:lastPrinted>
  <dcterms:created xsi:type="dcterms:W3CDTF">2006-02-12T21:24:14Z</dcterms:created>
  <dcterms:modified xsi:type="dcterms:W3CDTF">2011-08-29T17:44:46Z</dcterms:modified>
</cp:coreProperties>
</file>